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81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<sst xmlns="http://schemas.openxmlformats.org/spreadsheetml/2006/main" count="45" uniqueCount="37">
  <si>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Wahlberechtigte</t>
  </si>
  <si>
    <t>Deutsche</t>
  </si>
  <si>
    <t>Einwohner</t>
  </si>
  <si>
    <t>Erststimmen SPD</t>
  </si>
  <si>
    <t>Erststimmen CDU</t>
  </si>
  <si>
    <t>Erststimmen Grüne</t>
  </si>
  <si>
    <t>Erststimmen FDP</t>
  </si>
  <si>
    <t>Zweitstimmen SPD</t>
  </si>
  <si>
    <t>Zweitstimmen CDU</t>
  </si>
  <si>
    <t>Zweitstimmen Grüne</t>
  </si>
  <si>
    <t>Zweitstimmen FDP</t>
  </si>
  <si>
    <t>Kreuzberg Fhain</t>
  </si>
  <si>
    <t>Wahlkreis</t>
  </si>
  <si>
    <t>Temphof/Schöneb</t>
  </si>
  <si>
    <t>Mitte</t>
  </si>
  <si>
    <t>Anteil Deutsche</t>
  </si>
  <si>
    <t>Pankow</t>
  </si>
  <si>
    <t>Mittel Erst+Zweit GK</t>
  </si>
  <si>
    <t>Mittel Erst+Zweit JK</t>
  </si>
  <si>
    <t>Charl./Wilm.dorf</t>
  </si>
  <si>
    <t>Berlin gesamt</t>
  </si>
  <si>
    <t>Neukölln</t>
  </si>
  <si>
    <t>Bund gesamt</t>
  </si>
  <si>
    <t>Erststimmen Große Koalition</t>
  </si>
  <si>
    <t>Erststimmen Jamaika-Koalition</t>
  </si>
  <si>
    <t>Zweitstimmen Große Koalition</t>
  </si>
  <si>
    <t>Zweitstimmen Jamaika-Koalition</t>
  </si>
  <si>
    <t>3 Innen-stadtwahl-kreise (City)</t>
  </si>
  <si>
    <t>City+P+T/S</t>
  </si>
  <si>
    <t>City+P+T/S+N</t>
  </si>
  <si>
    <t>BERLIN</t>
  </si>
  <si>
    <t>BRD</t>
  </si>
  <si>
    <t>Anteil Wahlberechtige Deutsche</t>
  </si>
  <si>
    <t>Wahlberechtigte Einwohner</t>
  </si>
  <si>
    <t>Wähleranteil Einwohner</t>
  </si>
  <si>
    <t>Prozentzahlen im Verhältnis zu Bevölkerung:</t>
  </si>
  <si>
    <t>Wahlbeteiligung %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</si>
</sst>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9" fontId="0" fillId="0" borderId="0" xfId="17" applyAlignment="1">
      <alignment/>
    </xf>
    <xf numFmtId="9" fontId="0" fillId="0" borderId="0" xfId="17" applyFont="1" applyAlignment="1">
      <alignment/>
    </xf>
    <xf numFmtId="9" fontId="1" fillId="0" borderId="0" xfId="17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9" fontId="0" fillId="0" borderId="3" xfId="17" applyBorder="1" applyAlignment="1">
      <alignment/>
    </xf>
    <xf numFmtId="9" fontId="0" fillId="0" borderId="0" xfId="17" applyBorder="1" applyAlignment="1">
      <alignment/>
    </xf>
    <xf numFmtId="9" fontId="0" fillId="0" borderId="4" xfId="17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9" fontId="0" fillId="2" borderId="3" xfId="17" applyFill="1" applyBorder="1" applyAlignment="1">
      <alignment/>
    </xf>
    <xf numFmtId="9" fontId="0" fillId="2" borderId="0" xfId="17" applyFill="1" applyBorder="1" applyAlignment="1">
      <alignment/>
    </xf>
    <xf numFmtId="9" fontId="0" fillId="2" borderId="4" xfId="17" applyFill="1" applyBorder="1" applyAlignment="1">
      <alignment/>
    </xf>
    <xf numFmtId="9" fontId="0" fillId="2" borderId="0" xfId="17" applyFill="1" applyAlignment="1">
      <alignment/>
    </xf>
    <xf numFmtId="9" fontId="0" fillId="2" borderId="0" xfId="17" applyFont="1" applyFill="1" applyAlignment="1">
      <alignment/>
    </xf>
    <xf numFmtId="9" fontId="1" fillId="2" borderId="0" xfId="17" applyFont="1" applyFill="1" applyAlignment="1">
      <alignment/>
    </xf>
    <xf numFmtId="0" fontId="0" fillId="3" borderId="0" xfId="0" applyFill="1" applyAlignment="1">
      <alignment/>
    </xf>
    <xf numFmtId="9" fontId="0" fillId="3" borderId="3" xfId="17" applyFill="1" applyBorder="1" applyAlignment="1">
      <alignment/>
    </xf>
    <xf numFmtId="9" fontId="0" fillId="3" borderId="0" xfId="17" applyFill="1" applyBorder="1" applyAlignment="1">
      <alignment/>
    </xf>
    <xf numFmtId="9" fontId="0" fillId="3" borderId="4" xfId="17" applyFill="1" applyBorder="1" applyAlignment="1">
      <alignment/>
    </xf>
    <xf numFmtId="9" fontId="0" fillId="3" borderId="0" xfId="17" applyFill="1" applyAlignment="1">
      <alignment/>
    </xf>
    <xf numFmtId="9" fontId="0" fillId="3" borderId="0" xfId="17" applyFont="1" applyFill="1" applyAlignment="1">
      <alignment/>
    </xf>
    <xf numFmtId="9" fontId="1" fillId="3" borderId="0" xfId="17" applyFont="1" applyFill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workbookViewId="0" topLeftCell="A1">
      <selection activeCell="P4" sqref="P4"/>
    </sheetView>
  </sheetViews>
  <sheetFormatPr defaultColWidth="11.421875" defaultRowHeight="12.75"/>
  <cols>
    <col min="1" max="1" width="27.7109375" style="0" customWidth="1"/>
    <col min="2" max="10" width="8.57421875" style="0" customWidth="1"/>
    <col min="11" max="11" width="9.140625" style="0" customWidth="1"/>
    <col min="12" max="12" width="8.57421875" style="0" customWidth="1"/>
  </cols>
  <sheetData>
    <row r="1" ht="13.5" thickBot="1"/>
    <row r="2" spans="2:14" ht="13.5" thickBot="1">
      <c r="B2" s="34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6"/>
      <c r="N2" s="37" t="s">
        <v>31</v>
      </c>
    </row>
    <row r="4" spans="1:14" ht="51">
      <c r="A4" t="s">
        <v>12</v>
      </c>
      <c r="B4" s="4">
        <v>76</v>
      </c>
      <c r="C4" s="33">
        <v>81</v>
      </c>
      <c r="D4" s="5">
        <v>84</v>
      </c>
      <c r="E4">
        <v>82</v>
      </c>
      <c r="F4">
        <v>77</v>
      </c>
      <c r="G4">
        <v>83</v>
      </c>
      <c r="I4" s="29" t="s">
        <v>27</v>
      </c>
      <c r="J4" s="29" t="s">
        <v>28</v>
      </c>
      <c r="K4" s="29" t="s">
        <v>29</v>
      </c>
      <c r="L4" s="29" t="s">
        <v>20</v>
      </c>
      <c r="M4" s="29"/>
      <c r="N4" s="29" t="s">
        <v>22</v>
      </c>
    </row>
    <row r="5" spans="2:7" s="29" customFormat="1" ht="25.5">
      <c r="B5" s="30" t="s">
        <v>14</v>
      </c>
      <c r="C5" s="31" t="s">
        <v>19</v>
      </c>
      <c r="D5" s="32" t="s">
        <v>11</v>
      </c>
      <c r="E5" s="29" t="s">
        <v>13</v>
      </c>
      <c r="F5" s="29" t="s">
        <v>16</v>
      </c>
      <c r="G5" s="29" t="s">
        <v>21</v>
      </c>
    </row>
    <row r="6" spans="1:14" ht="12.75">
      <c r="A6" t="s">
        <v>2</v>
      </c>
      <c r="B6" s="6">
        <v>320.8</v>
      </c>
      <c r="C6" s="7">
        <v>283.7</v>
      </c>
      <c r="D6" s="8">
        <v>321.9</v>
      </c>
      <c r="E6">
        <v>334.4</v>
      </c>
      <c r="F6">
        <v>287.1</v>
      </c>
      <c r="G6">
        <v>305.7</v>
      </c>
      <c r="I6">
        <f>B6+C6+D6</f>
        <v>926.4</v>
      </c>
      <c r="J6">
        <f>B6+C6+E6+D6+F6</f>
        <v>1547.9</v>
      </c>
      <c r="K6">
        <f>B6+C6+E6+D6+F6+G6</f>
        <v>1853.6000000000001</v>
      </c>
      <c r="L6">
        <v>3387.8</v>
      </c>
      <c r="N6">
        <v>82500.8</v>
      </c>
    </row>
    <row r="7" spans="1:14" ht="12.75">
      <c r="A7" t="s">
        <v>1</v>
      </c>
      <c r="B7" s="6">
        <v>231.9</v>
      </c>
      <c r="C7" s="7">
        <v>236.1</v>
      </c>
      <c r="D7" s="8">
        <v>258.3</v>
      </c>
      <c r="E7">
        <v>284</v>
      </c>
      <c r="F7">
        <v>269.9</v>
      </c>
      <c r="G7">
        <v>239.2</v>
      </c>
      <c r="I7">
        <f>B7+C7+D7</f>
        <v>726.3</v>
      </c>
      <c r="J7">
        <f>B7+C7+E7+D7+F7</f>
        <v>1280.1999999999998</v>
      </c>
      <c r="K7">
        <f>B7+C7+E7+D7+F7+G7</f>
        <v>1519.3999999999999</v>
      </c>
      <c r="L7">
        <v>2933.3</v>
      </c>
      <c r="N7">
        <v>75210.9</v>
      </c>
    </row>
    <row r="8" spans="1:14" ht="12.75">
      <c r="A8" t="s">
        <v>0</v>
      </c>
      <c r="B8" s="6">
        <v>192321</v>
      </c>
      <c r="C8" s="7">
        <v>196910</v>
      </c>
      <c r="D8" s="8">
        <v>215324</v>
      </c>
      <c r="E8">
        <v>234161</v>
      </c>
      <c r="F8">
        <v>224621</v>
      </c>
      <c r="G8">
        <v>194781</v>
      </c>
      <c r="I8">
        <f>B8+C8+D8</f>
        <v>604555</v>
      </c>
      <c r="J8">
        <f>B8+C8+E8+D8+F8</f>
        <v>1063337</v>
      </c>
      <c r="K8">
        <f>B8+C8+E8+D8+F8+G8</f>
        <v>1258118</v>
      </c>
      <c r="L8">
        <v>2438902</v>
      </c>
      <c r="N8">
        <v>61870711</v>
      </c>
    </row>
    <row r="9" spans="1:14" ht="12.75">
      <c r="A9" t="s">
        <v>36</v>
      </c>
      <c r="B9" s="6">
        <v>73.9</v>
      </c>
      <c r="C9" s="7">
        <v>80.7</v>
      </c>
      <c r="D9" s="8">
        <v>76.6</v>
      </c>
      <c r="E9">
        <v>79.3</v>
      </c>
      <c r="F9">
        <v>77.8</v>
      </c>
      <c r="G9">
        <v>74</v>
      </c>
      <c r="L9">
        <v>77.4</v>
      </c>
      <c r="N9">
        <v>77.7</v>
      </c>
    </row>
    <row r="10" spans="1:14" ht="12.75">
      <c r="A10" t="s">
        <v>3</v>
      </c>
      <c r="B10" s="6">
        <v>32321</v>
      </c>
      <c r="C10" s="7">
        <v>68625</v>
      </c>
      <c r="D10" s="8">
        <v>33562</v>
      </c>
      <c r="E10">
        <v>62125</v>
      </c>
      <c r="F10">
        <v>70730</v>
      </c>
      <c r="G10">
        <v>55264</v>
      </c>
      <c r="I10">
        <f aca="true" t="shared" si="0" ref="I10:I17">B10+C10+D10</f>
        <v>134508</v>
      </c>
      <c r="J10">
        <f aca="true" t="shared" si="1" ref="J10:J17">B10+C10+E10+D10+F10</f>
        <v>267363</v>
      </c>
      <c r="K10">
        <f aca="true" t="shared" si="2" ref="K10:K17">B10+C10+E10+D10+F10+G10</f>
        <v>322627</v>
      </c>
      <c r="L10">
        <v>681591</v>
      </c>
      <c r="N10">
        <v>18129100</v>
      </c>
    </row>
    <row r="11" spans="1:14" ht="12.75">
      <c r="A11" t="s">
        <v>4</v>
      </c>
      <c r="B11" s="6">
        <v>19375</v>
      </c>
      <c r="C11" s="7">
        <v>52408</v>
      </c>
      <c r="D11" s="8">
        <v>18300</v>
      </c>
      <c r="E11">
        <v>59787</v>
      </c>
      <c r="F11">
        <v>26407</v>
      </c>
      <c r="G11">
        <v>51444</v>
      </c>
      <c r="I11">
        <f t="shared" si="0"/>
        <v>90083</v>
      </c>
      <c r="J11">
        <f t="shared" si="1"/>
        <v>176277</v>
      </c>
      <c r="K11">
        <f t="shared" si="2"/>
        <v>227721</v>
      </c>
      <c r="L11">
        <v>483014</v>
      </c>
      <c r="N11">
        <f>15390950+3889990</f>
        <v>19280940</v>
      </c>
    </row>
    <row r="12" spans="1:14" ht="12.75">
      <c r="A12" t="s">
        <v>5</v>
      </c>
      <c r="B12" s="6">
        <v>5188</v>
      </c>
      <c r="C12" s="7">
        <v>17273</v>
      </c>
      <c r="D12" s="8">
        <v>69988</v>
      </c>
      <c r="E12">
        <v>38198</v>
      </c>
      <c r="F12">
        <v>21946</v>
      </c>
      <c r="G12">
        <v>13381</v>
      </c>
      <c r="I12">
        <f t="shared" si="0"/>
        <v>92449</v>
      </c>
      <c r="J12">
        <f t="shared" si="1"/>
        <v>152593</v>
      </c>
      <c r="K12">
        <f t="shared" si="2"/>
        <v>165974</v>
      </c>
      <c r="L12">
        <v>229849</v>
      </c>
      <c r="N12">
        <v>2538913</v>
      </c>
    </row>
    <row r="13" spans="1:14" ht="12.75">
      <c r="A13" t="s">
        <v>6</v>
      </c>
      <c r="B13" s="6">
        <v>5188</v>
      </c>
      <c r="C13" s="7">
        <v>8591</v>
      </c>
      <c r="D13" s="8">
        <v>4328</v>
      </c>
      <c r="E13">
        <v>7396</v>
      </c>
      <c r="F13">
        <v>6541</v>
      </c>
      <c r="G13">
        <v>5076</v>
      </c>
      <c r="I13">
        <f t="shared" si="0"/>
        <v>18107</v>
      </c>
      <c r="J13">
        <f t="shared" si="1"/>
        <v>32044</v>
      </c>
      <c r="K13">
        <f t="shared" si="2"/>
        <v>37120</v>
      </c>
      <c r="L13">
        <v>70471</v>
      </c>
      <c r="N13">
        <v>2208531</v>
      </c>
    </row>
    <row r="14" spans="1:14" ht="12.75">
      <c r="A14" t="s">
        <v>7</v>
      </c>
      <c r="B14" s="6">
        <v>48550</v>
      </c>
      <c r="C14" s="7">
        <v>50168</v>
      </c>
      <c r="D14" s="8">
        <v>60421</v>
      </c>
      <c r="E14">
        <v>62854</v>
      </c>
      <c r="F14">
        <v>59613</v>
      </c>
      <c r="G14">
        <v>48866</v>
      </c>
      <c r="I14">
        <f t="shared" si="0"/>
        <v>159139</v>
      </c>
      <c r="J14">
        <f t="shared" si="1"/>
        <v>281606</v>
      </c>
      <c r="K14">
        <f t="shared" si="2"/>
        <v>330472</v>
      </c>
      <c r="L14">
        <v>637674</v>
      </c>
      <c r="N14">
        <v>16194665</v>
      </c>
    </row>
    <row r="15" spans="1:14" ht="12.75">
      <c r="A15" t="s">
        <v>8</v>
      </c>
      <c r="B15" s="6">
        <v>27047</v>
      </c>
      <c r="C15" s="7">
        <v>42736</v>
      </c>
      <c r="D15" s="8">
        <v>17899</v>
      </c>
      <c r="E15">
        <v>49847</v>
      </c>
      <c r="F15">
        <v>24750</v>
      </c>
      <c r="G15">
        <v>40087</v>
      </c>
      <c r="I15">
        <f t="shared" si="0"/>
        <v>87682</v>
      </c>
      <c r="J15">
        <f t="shared" si="1"/>
        <v>162279</v>
      </c>
      <c r="K15">
        <f t="shared" si="2"/>
        <v>202366</v>
      </c>
      <c r="L15">
        <v>408715</v>
      </c>
      <c r="N15">
        <f>13136740+3494309</f>
        <v>16631049</v>
      </c>
    </row>
    <row r="16" spans="1:14" ht="12.75">
      <c r="A16" t="s">
        <v>9</v>
      </c>
      <c r="B16" s="6">
        <v>25309</v>
      </c>
      <c r="C16" s="7">
        <v>30468</v>
      </c>
      <c r="D16" s="8">
        <v>35410</v>
      </c>
      <c r="E16">
        <v>30703</v>
      </c>
      <c r="F16">
        <v>27181</v>
      </c>
      <c r="G16">
        <v>18438</v>
      </c>
      <c r="I16">
        <f t="shared" si="0"/>
        <v>91187</v>
      </c>
      <c r="J16">
        <f t="shared" si="1"/>
        <v>149071</v>
      </c>
      <c r="K16">
        <f t="shared" si="2"/>
        <v>167509</v>
      </c>
      <c r="L16">
        <v>254546</v>
      </c>
      <c r="N16">
        <v>3838326</v>
      </c>
    </row>
    <row r="17" spans="1:14" ht="12.75">
      <c r="A17" t="s">
        <v>10</v>
      </c>
      <c r="B17" s="6">
        <v>10527</v>
      </c>
      <c r="C17" s="7">
        <v>19341</v>
      </c>
      <c r="D17" s="8">
        <v>7402</v>
      </c>
      <c r="E17">
        <v>18254</v>
      </c>
      <c r="F17">
        <v>9839</v>
      </c>
      <c r="G17">
        <v>12035</v>
      </c>
      <c r="I17">
        <f t="shared" si="0"/>
        <v>37270</v>
      </c>
      <c r="J17">
        <f t="shared" si="1"/>
        <v>65363</v>
      </c>
      <c r="K17">
        <f t="shared" si="2"/>
        <v>77398</v>
      </c>
      <c r="L17">
        <v>152157</v>
      </c>
      <c r="N17">
        <v>4648144</v>
      </c>
    </row>
    <row r="18" spans="2:4" ht="12.75">
      <c r="B18" s="6"/>
      <c r="C18" s="7"/>
      <c r="D18" s="8"/>
    </row>
    <row r="19" spans="1:14" ht="12.75">
      <c r="A19" t="s">
        <v>15</v>
      </c>
      <c r="B19" s="9">
        <f aca="true" t="shared" si="3" ref="B19:G19">B7/B6</f>
        <v>0.7228802992518704</v>
      </c>
      <c r="C19" s="10">
        <f t="shared" si="3"/>
        <v>0.8322171307719423</v>
      </c>
      <c r="D19" s="11">
        <f t="shared" si="3"/>
        <v>0.8024231127679404</v>
      </c>
      <c r="E19" s="1">
        <f t="shared" si="3"/>
        <v>0.8492822966507177</v>
      </c>
      <c r="F19" s="1">
        <f t="shared" si="3"/>
        <v>0.9400905607802158</v>
      </c>
      <c r="G19" s="1">
        <f t="shared" si="3"/>
        <v>0.7824664703958129</v>
      </c>
      <c r="H19" s="2"/>
      <c r="I19" s="1">
        <f>I7/I6</f>
        <v>0.7840025906735751</v>
      </c>
      <c r="J19" s="1">
        <f>J7/J6</f>
        <v>0.8270560113702434</v>
      </c>
      <c r="K19" s="1">
        <f>K7/K6</f>
        <v>0.8197022011221405</v>
      </c>
      <c r="L19" s="1">
        <f>L7/L6</f>
        <v>0.8658421394415254</v>
      </c>
      <c r="N19" s="1">
        <f>N7/N6</f>
        <v>0.9116384325970172</v>
      </c>
    </row>
    <row r="20" spans="1:14" ht="12.75">
      <c r="A20" t="s">
        <v>32</v>
      </c>
      <c r="B20" s="9">
        <f aca="true" t="shared" si="4" ref="B20:G20">B8/1000/B7</f>
        <v>0.8293272962483829</v>
      </c>
      <c r="C20" s="10">
        <f t="shared" si="4"/>
        <v>0.834011012282931</v>
      </c>
      <c r="D20" s="11">
        <f t="shared" si="4"/>
        <v>0.8336198219125048</v>
      </c>
      <c r="E20" s="1">
        <f t="shared" si="4"/>
        <v>0.8245105633802817</v>
      </c>
      <c r="F20" s="1">
        <f t="shared" si="4"/>
        <v>0.8322378658762506</v>
      </c>
      <c r="G20" s="1">
        <f t="shared" si="4"/>
        <v>0.814301839464883</v>
      </c>
      <c r="H20" s="2"/>
      <c r="I20" s="1">
        <f>I8/1000/I7</f>
        <v>0.8323764284730827</v>
      </c>
      <c r="J20" s="1">
        <f>J8/1000/J7</f>
        <v>0.8306022496484925</v>
      </c>
      <c r="K20" s="1">
        <f>K8/1000/K7</f>
        <v>0.8280360668685007</v>
      </c>
      <c r="L20" s="1">
        <f>L8/1000/L7</f>
        <v>0.8314533119694542</v>
      </c>
      <c r="N20" s="1">
        <f>N8/1000/N7</f>
        <v>0.8226295789573055</v>
      </c>
    </row>
    <row r="21" spans="1:14" ht="12.75">
      <c r="A21" t="s">
        <v>33</v>
      </c>
      <c r="B21" s="9">
        <f aca="true" t="shared" si="5" ref="B21:G21">B8/B6/1000</f>
        <v>0.5995043640897756</v>
      </c>
      <c r="C21" s="10">
        <f t="shared" si="5"/>
        <v>0.6940782516743038</v>
      </c>
      <c r="D21" s="11">
        <f t="shared" si="5"/>
        <v>0.6689158123640883</v>
      </c>
      <c r="E21" s="1">
        <f t="shared" si="5"/>
        <v>0.7002422248803829</v>
      </c>
      <c r="F21" s="1">
        <f t="shared" si="5"/>
        <v>0.7823789620341344</v>
      </c>
      <c r="G21" s="1">
        <f t="shared" si="5"/>
        <v>0.6371638861629049</v>
      </c>
      <c r="H21" s="2"/>
      <c r="I21" s="1">
        <f>I8/I6/1000</f>
        <v>0.6525852763385147</v>
      </c>
      <c r="J21" s="1">
        <f>J8/J6/1000</f>
        <v>0.6869545836294334</v>
      </c>
      <c r="K21" s="1">
        <f>K8/K6/1000</f>
        <v>0.67874298662063</v>
      </c>
      <c r="L21" s="1">
        <f>L8/L6/1000</f>
        <v>0.7199073144813743</v>
      </c>
      <c r="N21" s="1">
        <f>N8/N6/1000</f>
        <v>0.7499407399685821</v>
      </c>
    </row>
    <row r="22" spans="1:14" ht="12.75">
      <c r="A22" t="s">
        <v>34</v>
      </c>
      <c r="B22" s="9">
        <f>B8*B9/B6/100000</f>
        <v>0.4430337250623442</v>
      </c>
      <c r="C22" s="10">
        <f>C8*C9/C6/100000</f>
        <v>0.5601211491011633</v>
      </c>
      <c r="D22" s="11">
        <f>D8*D9/D6/100000</f>
        <v>0.5123895122708916</v>
      </c>
      <c r="E22" s="1">
        <f>E8*E9/E6/100000</f>
        <v>0.5552920843301437</v>
      </c>
      <c r="F22" s="1">
        <f>F8*F9/F6/100000</f>
        <v>0.6086908324625566</v>
      </c>
      <c r="G22" s="1">
        <f>G8*G9/G6/100000</f>
        <v>0.47150127576054957</v>
      </c>
      <c r="H22" s="2"/>
      <c r="I22" s="1">
        <f>I8*I9/I6/100000</f>
        <v>0</v>
      </c>
      <c r="J22" s="1">
        <f>J8*J9/J6/100000</f>
        <v>0</v>
      </c>
      <c r="K22" s="1">
        <f>K8*K9/K6/100000</f>
        <v>0</v>
      </c>
      <c r="L22" s="1">
        <f>L8*L9/L6/100000</f>
        <v>0.5572082614085837</v>
      </c>
      <c r="N22" s="1">
        <f>N8*N9/N6/100000</f>
        <v>0.5827039549555882</v>
      </c>
    </row>
    <row r="23" spans="1:14" ht="25.5">
      <c r="A23" s="29" t="s">
        <v>35</v>
      </c>
      <c r="B23" s="9"/>
      <c r="C23" s="10"/>
      <c r="D23" s="11"/>
      <c r="E23" s="1"/>
      <c r="F23" s="1"/>
      <c r="G23" s="1"/>
      <c r="I23" s="1"/>
      <c r="J23" s="1"/>
      <c r="K23" s="1"/>
      <c r="L23" s="1"/>
      <c r="N23" s="1"/>
    </row>
    <row r="24" spans="1:14" ht="12.75">
      <c r="A24" t="s">
        <v>3</v>
      </c>
      <c r="B24" s="9">
        <f aca="true" t="shared" si="6" ref="B24:G24">B10/B$6/1000</f>
        <v>0.10075124688279301</v>
      </c>
      <c r="C24" s="10">
        <f t="shared" si="6"/>
        <v>0.24189284455410645</v>
      </c>
      <c r="D24" s="11">
        <f t="shared" si="6"/>
        <v>0.10426219322771048</v>
      </c>
      <c r="E24" s="1">
        <f t="shared" si="6"/>
        <v>0.1857805023923445</v>
      </c>
      <c r="F24" s="1">
        <f t="shared" si="6"/>
        <v>0.24636015325670496</v>
      </c>
      <c r="G24" s="1">
        <f t="shared" si="6"/>
        <v>0.18077854105332025</v>
      </c>
      <c r="H24" s="2"/>
      <c r="I24" s="1">
        <f aca="true" t="shared" si="7" ref="I24:L31">I10/I$6/1000</f>
        <v>0.14519430051813473</v>
      </c>
      <c r="J24" s="1">
        <f t="shared" si="7"/>
        <v>0.17272627430712578</v>
      </c>
      <c r="K24" s="1">
        <f t="shared" si="7"/>
        <v>0.1740542727665084</v>
      </c>
      <c r="L24" s="1">
        <f t="shared" si="7"/>
        <v>0.20118985772477715</v>
      </c>
      <c r="N24" s="1">
        <f>N10/N$6/1000</f>
        <v>0.21974453581056183</v>
      </c>
    </row>
    <row r="25" spans="1:14" ht="12.75">
      <c r="A25" t="s">
        <v>4</v>
      </c>
      <c r="B25" s="9">
        <f aca="true" t="shared" si="8" ref="B25:F31">B11/B$6/1000</f>
        <v>0.06039588528678304</v>
      </c>
      <c r="C25" s="10">
        <f t="shared" si="8"/>
        <v>0.1847303489601692</v>
      </c>
      <c r="D25" s="11">
        <f aca="true" t="shared" si="9" ref="D25:D31">D11/D$6/1000</f>
        <v>0.05684995340167755</v>
      </c>
      <c r="E25" s="1">
        <f t="shared" si="8"/>
        <v>0.17878887559808615</v>
      </c>
      <c r="F25" s="1">
        <f t="shared" si="8"/>
        <v>0.09197840473702541</v>
      </c>
      <c r="G25" s="1">
        <f aca="true" t="shared" si="10" ref="G25:G31">G11/G$6/1000</f>
        <v>0.16828263002944063</v>
      </c>
      <c r="H25" s="2"/>
      <c r="I25" s="1">
        <f t="shared" si="7"/>
        <v>0.09723985319516407</v>
      </c>
      <c r="J25" s="1">
        <f t="shared" si="7"/>
        <v>0.11388138768654305</v>
      </c>
      <c r="K25" s="1">
        <f t="shared" si="7"/>
        <v>0.12285336642209754</v>
      </c>
      <c r="L25" s="1">
        <f t="shared" si="7"/>
        <v>0.1425745321447547</v>
      </c>
      <c r="N25" s="1">
        <f>N11/N$6/1000</f>
        <v>0.2337060973954192</v>
      </c>
    </row>
    <row r="26" spans="1:14" ht="12.75">
      <c r="A26" t="s">
        <v>5</v>
      </c>
      <c r="B26" s="9">
        <f t="shared" si="8"/>
        <v>0.01617206982543641</v>
      </c>
      <c r="C26" s="10">
        <f t="shared" si="8"/>
        <v>0.060884737398660564</v>
      </c>
      <c r="D26" s="11">
        <f t="shared" si="9"/>
        <v>0.21742155949052502</v>
      </c>
      <c r="E26" s="1">
        <f t="shared" si="8"/>
        <v>0.11422846889952154</v>
      </c>
      <c r="F26" s="1">
        <f t="shared" si="8"/>
        <v>0.07644026471612678</v>
      </c>
      <c r="G26" s="1">
        <f t="shared" si="10"/>
        <v>0.04377167157343801</v>
      </c>
      <c r="H26" s="2"/>
      <c r="I26" s="1">
        <f t="shared" si="7"/>
        <v>0.09979382556131261</v>
      </c>
      <c r="J26" s="1">
        <f t="shared" si="7"/>
        <v>0.09858065766522384</v>
      </c>
      <c r="K26" s="1">
        <f t="shared" si="7"/>
        <v>0.08954143288735433</v>
      </c>
      <c r="L26" s="1">
        <f t="shared" si="7"/>
        <v>0.06784609481079165</v>
      </c>
      <c r="N26" s="1">
        <f>N12/N$6/1000</f>
        <v>0.030774404611834064</v>
      </c>
    </row>
    <row r="27" spans="1:14" ht="12.75">
      <c r="A27" t="s">
        <v>6</v>
      </c>
      <c r="B27" s="9">
        <f t="shared" si="8"/>
        <v>0.01617206982543641</v>
      </c>
      <c r="C27" s="10">
        <f t="shared" si="8"/>
        <v>0.030281988015509343</v>
      </c>
      <c r="D27" s="11">
        <f t="shared" si="9"/>
        <v>0.013445169307238275</v>
      </c>
      <c r="E27" s="1">
        <f t="shared" si="8"/>
        <v>0.022117224880382775</v>
      </c>
      <c r="F27" s="1">
        <f t="shared" si="8"/>
        <v>0.02278300243817485</v>
      </c>
      <c r="G27" s="1">
        <f t="shared" si="10"/>
        <v>0.016604514229636897</v>
      </c>
      <c r="H27" s="2"/>
      <c r="I27" s="1">
        <f t="shared" si="7"/>
        <v>0.019545552677029364</v>
      </c>
      <c r="J27" s="1">
        <f t="shared" si="7"/>
        <v>0.020701595710317204</v>
      </c>
      <c r="K27" s="1">
        <f t="shared" si="7"/>
        <v>0.02002589555459646</v>
      </c>
      <c r="L27" s="1">
        <f t="shared" si="7"/>
        <v>0.020801405041619928</v>
      </c>
      <c r="N27" s="1">
        <f>N13/N$6/1000</f>
        <v>0.0267698131412059</v>
      </c>
    </row>
    <row r="28" spans="1:14" ht="12.75">
      <c r="A28" t="s">
        <v>7</v>
      </c>
      <c r="B28" s="9">
        <f t="shared" si="8"/>
        <v>0.15134039900249377</v>
      </c>
      <c r="C28" s="10">
        <f t="shared" si="8"/>
        <v>0.17683468452590764</v>
      </c>
      <c r="D28" s="11">
        <f t="shared" si="9"/>
        <v>0.18770114942528737</v>
      </c>
      <c r="E28" s="1">
        <f t="shared" si="8"/>
        <v>0.18796052631578947</v>
      </c>
      <c r="F28" s="1">
        <f t="shared" si="8"/>
        <v>0.20763845350052246</v>
      </c>
      <c r="G28" s="1">
        <f t="shared" si="10"/>
        <v>0.15984952567877006</v>
      </c>
      <c r="H28" s="2"/>
      <c r="I28" s="1">
        <f t="shared" si="7"/>
        <v>0.17178216753022454</v>
      </c>
      <c r="J28" s="1">
        <f t="shared" si="7"/>
        <v>0.18192777311195812</v>
      </c>
      <c r="K28" s="1">
        <f t="shared" si="7"/>
        <v>0.17828657747086749</v>
      </c>
      <c r="L28" s="1">
        <f t="shared" si="7"/>
        <v>0.1882265777200543</v>
      </c>
      <c r="N28" s="1">
        <f>N14/N$6/1000</f>
        <v>0.19629706621026705</v>
      </c>
    </row>
    <row r="29" spans="1:14" ht="12.75">
      <c r="A29" t="s">
        <v>8</v>
      </c>
      <c r="B29" s="9">
        <f t="shared" si="8"/>
        <v>0.08431109725685784</v>
      </c>
      <c r="C29" s="10">
        <f t="shared" si="8"/>
        <v>0.1506379978850899</v>
      </c>
      <c r="D29" s="11">
        <f t="shared" si="9"/>
        <v>0.05560422491456975</v>
      </c>
      <c r="E29" s="1">
        <f t="shared" si="8"/>
        <v>0.14906399521531102</v>
      </c>
      <c r="F29" s="1">
        <f t="shared" si="8"/>
        <v>0.08620689655172413</v>
      </c>
      <c r="G29" s="1">
        <f t="shared" si="10"/>
        <v>0.13113182859012104</v>
      </c>
      <c r="H29" s="2"/>
      <c r="I29" s="1">
        <f t="shared" si="7"/>
        <v>0.09464810017271158</v>
      </c>
      <c r="J29" s="1">
        <f t="shared" si="7"/>
        <v>0.10483816784029976</v>
      </c>
      <c r="K29" s="1">
        <f t="shared" si="7"/>
        <v>0.1091745791972378</v>
      </c>
      <c r="L29" s="1">
        <f t="shared" si="7"/>
        <v>0.12064319027097231</v>
      </c>
      <c r="N29" s="1">
        <f>N15/N$6/1000</f>
        <v>0.20158651794891685</v>
      </c>
    </row>
    <row r="30" spans="1:14" ht="12.75">
      <c r="A30" t="s">
        <v>9</v>
      </c>
      <c r="B30" s="9">
        <f t="shared" si="8"/>
        <v>0.07889339152119701</v>
      </c>
      <c r="C30" s="10">
        <f t="shared" si="8"/>
        <v>0.10739513570673248</v>
      </c>
      <c r="D30" s="11">
        <f t="shared" si="9"/>
        <v>0.1100031065548307</v>
      </c>
      <c r="E30" s="1">
        <f t="shared" si="8"/>
        <v>0.09181519138755982</v>
      </c>
      <c r="F30" s="1">
        <f t="shared" si="8"/>
        <v>0.0946743295019157</v>
      </c>
      <c r="G30" s="1">
        <f t="shared" si="10"/>
        <v>0.06031403336604514</v>
      </c>
      <c r="H30" s="2"/>
      <c r="I30" s="1">
        <f t="shared" si="7"/>
        <v>0.09843156303972367</v>
      </c>
      <c r="J30" s="1">
        <f t="shared" si="7"/>
        <v>0.09630531688093545</v>
      </c>
      <c r="K30" s="1">
        <f t="shared" si="7"/>
        <v>0.09036955114372032</v>
      </c>
      <c r="L30" s="1">
        <f t="shared" si="7"/>
        <v>0.07513607650982938</v>
      </c>
      <c r="N30" s="1">
        <f>N16/N$6/1000</f>
        <v>0.04652471248763648</v>
      </c>
    </row>
    <row r="31" spans="1:14" ht="12.75">
      <c r="A31" t="s">
        <v>10</v>
      </c>
      <c r="B31" s="9">
        <f t="shared" si="8"/>
        <v>0.032814837905236906</v>
      </c>
      <c r="C31" s="10">
        <f t="shared" si="8"/>
        <v>0.06817412759957701</v>
      </c>
      <c r="D31" s="11">
        <f t="shared" si="9"/>
        <v>0.022994718856787822</v>
      </c>
      <c r="E31" s="1">
        <f t="shared" si="8"/>
        <v>0.054587320574162684</v>
      </c>
      <c r="F31" s="1">
        <f t="shared" si="8"/>
        <v>0.0342702890978753</v>
      </c>
      <c r="G31" s="1">
        <f t="shared" si="10"/>
        <v>0.03936866208701341</v>
      </c>
      <c r="H31" s="2"/>
      <c r="I31" s="1">
        <f t="shared" si="7"/>
        <v>0.04023100172711572</v>
      </c>
      <c r="J31" s="1">
        <f t="shared" si="7"/>
        <v>0.04222688804186317</v>
      </c>
      <c r="K31" s="1">
        <f t="shared" si="7"/>
        <v>0.041755502805351744</v>
      </c>
      <c r="L31" s="1">
        <f t="shared" si="7"/>
        <v>0.044913218017592536</v>
      </c>
      <c r="N31" s="1">
        <f>N17/N$6/1000</f>
        <v>0.056340593060915774</v>
      </c>
    </row>
    <row r="32" spans="2:14" ht="12.75">
      <c r="B32" s="9"/>
      <c r="C32" s="10"/>
      <c r="D32" s="11"/>
      <c r="E32" s="1"/>
      <c r="F32" s="1"/>
      <c r="G32" s="1"/>
      <c r="I32" s="1"/>
      <c r="J32" s="1"/>
      <c r="K32" s="1"/>
      <c r="L32" s="1"/>
      <c r="N32" s="1"/>
    </row>
    <row r="33" spans="1:14" ht="12.75">
      <c r="A33" s="15" t="s">
        <v>23</v>
      </c>
      <c r="B33" s="16">
        <f aca="true" t="shared" si="11" ref="B33:G33">B24+B25</f>
        <v>0.16114713216957605</v>
      </c>
      <c r="C33" s="17">
        <f t="shared" si="11"/>
        <v>0.4266231935142757</v>
      </c>
      <c r="D33" s="18">
        <f t="shared" si="11"/>
        <v>0.16111214662938803</v>
      </c>
      <c r="E33" s="19">
        <f t="shared" si="11"/>
        <v>0.36456937799043065</v>
      </c>
      <c r="F33" s="19">
        <f t="shared" si="11"/>
        <v>0.33833855799373036</v>
      </c>
      <c r="G33" s="19">
        <f t="shared" si="11"/>
        <v>0.3490611710827609</v>
      </c>
      <c r="H33" s="20"/>
      <c r="I33" s="21">
        <f>I24+I25</f>
        <v>0.2424341537132988</v>
      </c>
      <c r="J33" s="19">
        <f>J24+J25</f>
        <v>0.2866076619936688</v>
      </c>
      <c r="K33" s="19">
        <f>K24+K25</f>
        <v>0.29690763918860597</v>
      </c>
      <c r="L33" s="19">
        <f>L24+L25</f>
        <v>0.34376438986953184</v>
      </c>
      <c r="M33" s="15"/>
      <c r="N33" s="19">
        <f>N24+N25</f>
        <v>0.453450633205981</v>
      </c>
    </row>
    <row r="34" spans="1:14" ht="12.75">
      <c r="A34" s="22" t="s">
        <v>24</v>
      </c>
      <c r="B34" s="23">
        <f aca="true" t="shared" si="12" ref="B34:G34">B25+B26+B27</f>
        <v>0.09274002493765586</v>
      </c>
      <c r="C34" s="24">
        <f t="shared" si="12"/>
        <v>0.27589707437433914</v>
      </c>
      <c r="D34" s="25">
        <f t="shared" si="12"/>
        <v>0.28771668219944085</v>
      </c>
      <c r="E34" s="26">
        <f t="shared" si="12"/>
        <v>0.31513456937799045</v>
      </c>
      <c r="F34" s="26">
        <f t="shared" si="12"/>
        <v>0.19120167189132706</v>
      </c>
      <c r="G34" s="26">
        <f t="shared" si="12"/>
        <v>0.22865881583251554</v>
      </c>
      <c r="H34" s="27"/>
      <c r="I34" s="28">
        <f>I25+I26+I27</f>
        <v>0.21657923143350605</v>
      </c>
      <c r="J34" s="26">
        <f>J25+J26+J27</f>
        <v>0.2331636410620841</v>
      </c>
      <c r="K34" s="26">
        <f>K25+K26+K27</f>
        <v>0.23242069486404834</v>
      </c>
      <c r="L34" s="26">
        <f>L25+L26+L27</f>
        <v>0.2312220319971663</v>
      </c>
      <c r="M34" s="22"/>
      <c r="N34" s="26">
        <f>N25+N26+N27</f>
        <v>0.29125031514845917</v>
      </c>
    </row>
    <row r="35" spans="2:14" ht="12.75">
      <c r="B35" s="6">
        <f>B33/B34</f>
        <v>1.737622264797822</v>
      </c>
      <c r="C35" s="7">
        <f aca="true" t="shared" si="13" ref="C35:K35">C33/C34</f>
        <v>1.546312857726901</v>
      </c>
      <c r="D35" s="8">
        <f>D33/D34</f>
        <v>0.5599680400794679</v>
      </c>
      <c r="E35">
        <f t="shared" si="13"/>
        <v>1.1568688852829259</v>
      </c>
      <c r="F35">
        <f t="shared" si="13"/>
        <v>1.7695376543884576</v>
      </c>
      <c r="G35">
        <f t="shared" si="13"/>
        <v>1.526558990572381</v>
      </c>
      <c r="I35">
        <f t="shared" si="13"/>
        <v>1.1193785854195843</v>
      </c>
      <c r="J35">
        <f t="shared" si="13"/>
        <v>1.229212499376583</v>
      </c>
      <c r="K35">
        <f t="shared" si="13"/>
        <v>1.2774578415329085</v>
      </c>
      <c r="L35">
        <f>L33/L34</f>
        <v>1.486728521933173</v>
      </c>
      <c r="N35">
        <f>N33/N34</f>
        <v>1.5569103606801022</v>
      </c>
    </row>
    <row r="36" spans="1:14" ht="12.75">
      <c r="A36" s="15" t="s">
        <v>25</v>
      </c>
      <c r="B36" s="16">
        <f aca="true" t="shared" si="14" ref="B36:G36">B28+B29</f>
        <v>0.2356514962593516</v>
      </c>
      <c r="C36" s="17">
        <f t="shared" si="14"/>
        <v>0.3274726824109976</v>
      </c>
      <c r="D36" s="18">
        <f t="shared" si="14"/>
        <v>0.2433053743398571</v>
      </c>
      <c r="E36" s="19">
        <f t="shared" si="14"/>
        <v>0.3370245215311005</v>
      </c>
      <c r="F36" s="19">
        <f t="shared" si="14"/>
        <v>0.2938453500522466</v>
      </c>
      <c r="G36" s="19">
        <f t="shared" si="14"/>
        <v>0.2909813542688911</v>
      </c>
      <c r="H36" s="20"/>
      <c r="I36" s="21">
        <f>I28+I29</f>
        <v>0.2664302677029361</v>
      </c>
      <c r="J36" s="19">
        <f>J28+J29</f>
        <v>0.2867659409522579</v>
      </c>
      <c r="K36" s="19">
        <f>K28+K29</f>
        <v>0.2874611566681053</v>
      </c>
      <c r="L36" s="19">
        <f>L28+L29</f>
        <v>0.3088697679910266</v>
      </c>
      <c r="M36" s="15"/>
      <c r="N36" s="21">
        <f>N28+N29</f>
        <v>0.3978835841591839</v>
      </c>
    </row>
    <row r="37" spans="1:14" ht="12.75">
      <c r="A37" s="22" t="s">
        <v>26</v>
      </c>
      <c r="B37" s="23">
        <f aca="true" t="shared" si="15" ref="B37:G37">B29+B30+B31</f>
        <v>0.19601932668329175</v>
      </c>
      <c r="C37" s="24">
        <f t="shared" si="15"/>
        <v>0.3262072611913994</v>
      </c>
      <c r="D37" s="25">
        <f t="shared" si="15"/>
        <v>0.18860205032618826</v>
      </c>
      <c r="E37" s="26">
        <f t="shared" si="15"/>
        <v>0.2954665071770335</v>
      </c>
      <c r="F37" s="26">
        <f t="shared" si="15"/>
        <v>0.21515151515151512</v>
      </c>
      <c r="G37" s="26">
        <f t="shared" si="15"/>
        <v>0.2308145240431796</v>
      </c>
      <c r="H37" s="27"/>
      <c r="I37" s="28">
        <f>I29+I30+I31</f>
        <v>0.23331066493955097</v>
      </c>
      <c r="J37" s="26">
        <f>J29+J30+J31</f>
        <v>0.2433703727630984</v>
      </c>
      <c r="K37" s="26">
        <f>K29+K30+K31</f>
        <v>0.24129963314630987</v>
      </c>
      <c r="L37" s="26">
        <f>L29+L30+L31</f>
        <v>0.24069248479839425</v>
      </c>
      <c r="M37" s="22"/>
      <c r="N37" s="28">
        <f>N29+N30+N31</f>
        <v>0.30445182349746913</v>
      </c>
    </row>
    <row r="38" spans="2:14" ht="12.75">
      <c r="B38" s="6">
        <f>B36/B37</f>
        <v>1.2021850102571443</v>
      </c>
      <c r="C38" s="7">
        <f aca="true" t="shared" si="16" ref="C38:K38">C36/C37</f>
        <v>1.0038791939056675</v>
      </c>
      <c r="D38" s="8">
        <f>D36/D37</f>
        <v>1.2900462848577687</v>
      </c>
      <c r="E38">
        <f t="shared" si="16"/>
        <v>1.1406522003157769</v>
      </c>
      <c r="F38">
        <f t="shared" si="16"/>
        <v>1.3657600777076253</v>
      </c>
      <c r="G38">
        <f t="shared" si="16"/>
        <v>1.260671768707483</v>
      </c>
      <c r="I38">
        <f t="shared" si="16"/>
        <v>1.1419549456599687</v>
      </c>
      <c r="J38">
        <f t="shared" si="16"/>
        <v>1.1783108095552848</v>
      </c>
      <c r="K38">
        <f t="shared" si="16"/>
        <v>1.1913037451399928</v>
      </c>
      <c r="L38">
        <f>L36/L37</f>
        <v>1.2832547233443459</v>
      </c>
      <c r="N38">
        <f>N36/N37</f>
        <v>1.3068852062976442</v>
      </c>
    </row>
    <row r="39" spans="2:4" ht="12.75">
      <c r="B39" s="6"/>
      <c r="C39" s="7"/>
      <c r="D39" s="8"/>
    </row>
    <row r="40" spans="1:14" ht="12.75">
      <c r="A40" t="s">
        <v>17</v>
      </c>
      <c r="B40" s="9">
        <f aca="true" t="shared" si="17" ref="B40:G41">(B33+B36)/2</f>
        <v>0.19839931421446383</v>
      </c>
      <c r="C40" s="10">
        <f t="shared" si="17"/>
        <v>0.37704793796263664</v>
      </c>
      <c r="D40" s="11">
        <f t="shared" si="17"/>
        <v>0.20220876048462255</v>
      </c>
      <c r="E40" s="1">
        <f t="shared" si="17"/>
        <v>0.3507969497607656</v>
      </c>
      <c r="F40" s="1">
        <f t="shared" si="17"/>
        <v>0.3160919540229885</v>
      </c>
      <c r="G40" s="1">
        <f t="shared" si="17"/>
        <v>0.320021262675826</v>
      </c>
      <c r="H40" s="2"/>
      <c r="I40" s="3">
        <f aca="true" t="shared" si="18" ref="I40:L41">(I33+I36)/2</f>
        <v>0.25443221070811745</v>
      </c>
      <c r="J40" s="1">
        <f t="shared" si="18"/>
        <v>0.2866868014729633</v>
      </c>
      <c r="K40" s="1">
        <f t="shared" si="18"/>
        <v>0.2921843979283556</v>
      </c>
      <c r="L40" s="1">
        <f t="shared" si="18"/>
        <v>0.3263170789302792</v>
      </c>
      <c r="N40" s="1">
        <f>(N33+N36)/2</f>
        <v>0.42566710868258245</v>
      </c>
    </row>
    <row r="41" spans="1:14" ht="12.75">
      <c r="A41" t="s">
        <v>18</v>
      </c>
      <c r="B41" s="9">
        <f t="shared" si="17"/>
        <v>0.1443796758104738</v>
      </c>
      <c r="C41" s="10">
        <f t="shared" si="17"/>
        <v>0.30105216778286925</v>
      </c>
      <c r="D41" s="11">
        <f t="shared" si="17"/>
        <v>0.23815936626281456</v>
      </c>
      <c r="E41" s="1">
        <f t="shared" si="17"/>
        <v>0.30530053827751197</v>
      </c>
      <c r="F41" s="1">
        <f t="shared" si="17"/>
        <v>0.2031765935214211</v>
      </c>
      <c r="G41" s="1">
        <f t="shared" si="17"/>
        <v>0.22973666993784758</v>
      </c>
      <c r="H41" s="2"/>
      <c r="I41" s="3">
        <f t="shared" si="18"/>
        <v>0.2249449481865285</v>
      </c>
      <c r="J41" s="1">
        <f t="shared" si="18"/>
        <v>0.23826700691259123</v>
      </c>
      <c r="K41" s="1">
        <f t="shared" si="18"/>
        <v>0.23686016400517912</v>
      </c>
      <c r="L41" s="1">
        <f t="shared" si="18"/>
        <v>0.23595725839778026</v>
      </c>
      <c r="N41" s="1">
        <f>(N34+N37)/2</f>
        <v>0.2978510693229641</v>
      </c>
    </row>
    <row r="42" spans="2:14" ht="12.75">
      <c r="B42" s="12">
        <f>B40/B41</f>
        <v>1.3741498801735863</v>
      </c>
      <c r="C42" s="13">
        <f>C40/C41</f>
        <v>1.2524338912403332</v>
      </c>
      <c r="D42" s="14">
        <f>D40/D41</f>
        <v>0.8490481128568353</v>
      </c>
      <c r="E42">
        <f>E40/E41</f>
        <v>1.1490217204985675</v>
      </c>
      <c r="F42">
        <f aca="true" t="shared" si="19" ref="F42:K42">F40/F41</f>
        <v>1.5557498457107592</v>
      </c>
      <c r="G42">
        <f t="shared" si="19"/>
        <v>1.3929916489274603</v>
      </c>
      <c r="I42">
        <f t="shared" si="19"/>
        <v>1.131086573667516</v>
      </c>
      <c r="J42">
        <f t="shared" si="19"/>
        <v>1.2032165308482472</v>
      </c>
      <c r="K42">
        <f t="shared" si="19"/>
        <v>1.2335734003881158</v>
      </c>
      <c r="L42">
        <f>L40/L41</f>
        <v>1.3829499509617502</v>
      </c>
      <c r="N42">
        <f>N40/N41</f>
        <v>1.4291273476041328</v>
      </c>
    </row>
  </sheetData>
  <mergeCells count="1">
    <mergeCell ref="B2:L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Windland Energieerzeugungs-GmbH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WINDLAND</dc:creator>
  <cp:keywords/>
  <dc:description/>
  <cp:lastModifiedBy>WINDLAND</cp:lastModifiedBy>
  <dcterms:created xsi:type="dcterms:W3CDTF">2005-10-11T08:27:10Z</dcterms:created>
  <dcterms:modified xsi:type="dcterms:W3CDTF">2005-10-12T12:37:39Z</dcterms:modified>
  <cp:category/>
  <cp:version/>
  <cp:contentType/>
  <cp:contentStatus/>
</cp:coreProperties>
</file>